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Gérard SCHIAVI.DESKTOP-TJLLNM4\Desktop\"/>
    </mc:Choice>
  </mc:AlternateContent>
  <xr:revisionPtr revIDLastSave="0" documentId="13_ncr:1_{E9A5BD67-9F30-4308-8A84-1C3EE758B8BE}" xr6:coauthVersionLast="45" xr6:coauthVersionMax="45" xr10:uidLastSave="{00000000-0000-0000-0000-000000000000}"/>
  <bookViews>
    <workbookView xWindow="-110" yWindow="-110" windowWidth="19420" windowHeight="10420" xr2:uid="{0C5C2F00-F894-4E21-87C1-031D4F5413C9}"/>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 l="1"/>
  <c r="B12" i="1"/>
  <c r="F12" i="1" l="1"/>
  <c r="H12" i="1" s="1"/>
  <c r="A12" i="1"/>
  <c r="E41" i="1" l="1"/>
  <c r="E45" i="1"/>
  <c r="E42" i="1"/>
  <c r="E43" i="1"/>
  <c r="E44" i="1"/>
  <c r="E37" i="1"/>
  <c r="E33" i="1"/>
  <c r="E29" i="1"/>
  <c r="E25" i="1"/>
  <c r="E21" i="1"/>
  <c r="E17" i="1"/>
  <c r="E40" i="1"/>
  <c r="E36" i="1"/>
  <c r="E32" i="1"/>
  <c r="E28" i="1"/>
  <c r="E24" i="1"/>
  <c r="E20" i="1"/>
  <c r="E16" i="1"/>
  <c r="E39" i="1"/>
  <c r="E35" i="1"/>
  <c r="E31" i="1"/>
  <c r="E27" i="1"/>
  <c r="E23" i="1"/>
  <c r="E19" i="1"/>
  <c r="E15" i="1"/>
  <c r="E38" i="1"/>
  <c r="E34" i="1"/>
  <c r="E30" i="1"/>
  <c r="E26" i="1"/>
  <c r="E22" i="1"/>
  <c r="E18" i="1"/>
  <c r="G12" i="1"/>
  <c r="A15" i="1" l="1"/>
  <c r="C43" i="1"/>
  <c r="C44" i="1"/>
  <c r="C41" i="1"/>
  <c r="C45" i="1"/>
  <c r="C42" i="1"/>
  <c r="C15" i="1"/>
  <c r="C37" i="1"/>
  <c r="C33" i="1"/>
  <c r="C29" i="1"/>
  <c r="C25" i="1"/>
  <c r="C21" i="1"/>
  <c r="C17" i="1"/>
  <c r="C19" i="1"/>
  <c r="C34" i="1"/>
  <c r="C26" i="1"/>
  <c r="C18" i="1"/>
  <c r="C40" i="1"/>
  <c r="C36" i="1"/>
  <c r="C32" i="1"/>
  <c r="C28" i="1"/>
  <c r="C24" i="1"/>
  <c r="C20" i="1"/>
  <c r="C16" i="1"/>
  <c r="C31" i="1"/>
  <c r="C39" i="1"/>
  <c r="C35" i="1"/>
  <c r="C27" i="1"/>
  <c r="C23" i="1"/>
  <c r="C38" i="1"/>
  <c r="C30" i="1"/>
  <c r="C22" i="1"/>
  <c r="A16" i="1" l="1"/>
  <c r="D15" i="1"/>
  <c r="A17" i="1" l="1"/>
  <c r="D16" i="1"/>
  <c r="B16" i="1" s="1"/>
  <c r="A18" i="1" l="1"/>
  <c r="D17" i="1"/>
  <c r="B17" i="1" s="1"/>
  <c r="A19" i="1" l="1"/>
  <c r="D18" i="1"/>
  <c r="B18" i="1" s="1"/>
  <c r="A20" i="1" l="1"/>
  <c r="D19" i="1"/>
  <c r="B19" i="1" s="1"/>
  <c r="D20" i="1" l="1"/>
  <c r="B20" i="1" s="1"/>
  <c r="A21" i="1"/>
  <c r="A22" i="1" l="1"/>
  <c r="D21" i="1"/>
  <c r="B21" i="1" s="1"/>
  <c r="A23" i="1" l="1"/>
  <c r="D22" i="1"/>
  <c r="B22" i="1" s="1"/>
  <c r="A24" i="1" l="1"/>
  <c r="D23" i="1"/>
  <c r="B23" i="1" s="1"/>
  <c r="D24" i="1" l="1"/>
  <c r="B24" i="1" s="1"/>
  <c r="A25" i="1"/>
  <c r="D25" i="1" l="1"/>
  <c r="B25" i="1" s="1"/>
  <c r="A26" i="1"/>
  <c r="A27" i="1" l="1"/>
  <c r="D26" i="1"/>
  <c r="B26" i="1" s="1"/>
  <c r="D27" i="1" l="1"/>
  <c r="B27" i="1" s="1"/>
  <c r="A28" i="1"/>
  <c r="A29" i="1" l="1"/>
  <c r="D28" i="1"/>
  <c r="B28" i="1" s="1"/>
  <c r="D29" i="1" l="1"/>
  <c r="B29" i="1" s="1"/>
  <c r="A30" i="1"/>
  <c r="A31" i="1" l="1"/>
  <c r="D30" i="1"/>
  <c r="B30" i="1" s="1"/>
  <c r="D31" i="1" l="1"/>
  <c r="B31" i="1" s="1"/>
  <c r="A32" i="1"/>
  <c r="A33" i="1" l="1"/>
  <c r="D32" i="1"/>
  <c r="B32" i="1" s="1"/>
  <c r="A34" i="1" l="1"/>
  <c r="D33" i="1"/>
  <c r="B33" i="1" s="1"/>
  <c r="A35" i="1" l="1"/>
  <c r="D34" i="1"/>
  <c r="B34" i="1" s="1"/>
  <c r="A36" i="1" l="1"/>
  <c r="D35" i="1"/>
  <c r="B35" i="1" s="1"/>
  <c r="A37" i="1" l="1"/>
  <c r="D36" i="1"/>
  <c r="B36" i="1" s="1"/>
  <c r="A38" i="1" l="1"/>
  <c r="D37" i="1"/>
  <c r="B37" i="1" s="1"/>
  <c r="A39" i="1" l="1"/>
  <c r="D38" i="1"/>
  <c r="B38" i="1" s="1"/>
  <c r="A40" i="1" l="1"/>
  <c r="A41" i="1" s="1"/>
  <c r="D39" i="1"/>
  <c r="B39" i="1" s="1"/>
  <c r="A42" i="1" l="1"/>
  <c r="D41" i="1"/>
  <c r="B41" i="1" s="1"/>
  <c r="D40" i="1"/>
  <c r="B40" i="1" s="1"/>
  <c r="D42" i="1" l="1"/>
  <c r="B42" i="1" s="1"/>
  <c r="A43" i="1"/>
  <c r="D43" i="1" l="1"/>
  <c r="B43" i="1" s="1"/>
  <c r="A44" i="1"/>
  <c r="A45" i="1" l="1"/>
  <c r="D44" i="1"/>
  <c r="B44" i="1" s="1"/>
  <c r="D45" i="1" l="1"/>
  <c r="B45" i="1" s="1"/>
</calcChain>
</file>

<file path=xl/sharedStrings.xml><?xml version="1.0" encoding="utf-8"?>
<sst xmlns="http://schemas.openxmlformats.org/spreadsheetml/2006/main" count="30" uniqueCount="27">
  <si>
    <t>A</t>
  </si>
  <si>
    <t>B</t>
  </si>
  <si>
    <t>Vd/Vm</t>
  </si>
  <si>
    <t>C</t>
  </si>
  <si>
    <t>parcourue</t>
  </si>
  <si>
    <t>Distance</t>
  </si>
  <si>
    <t>Dénivelés</t>
  </si>
  <si>
    <t>cumulés</t>
  </si>
  <si>
    <t xml:space="preserve">Cette application permet d'obtenir une abaque qui donne les dénivelés cumulés en fonction de la distance parcourue, pour rester dans des limites </t>
  </si>
  <si>
    <t xml:space="preserve">de durée. </t>
  </si>
  <si>
    <t>On utilisera les valeurs de vitesses caractéristiques du groupe de niveau évaluées avec l'application "VITESSE CARACT"</t>
  </si>
  <si>
    <t>Durée trajet</t>
  </si>
  <si>
    <t>V.max</t>
  </si>
  <si>
    <t>D. aller/D</t>
  </si>
  <si>
    <t>D.retour/D</t>
  </si>
  <si>
    <t>totale (h:mn)</t>
  </si>
  <si>
    <t>Durée</t>
  </si>
  <si>
    <r>
      <t>aller</t>
    </r>
    <r>
      <rPr>
        <sz val="18"/>
        <color rgb="FFFF0000"/>
        <rFont val="Calibri"/>
        <family val="2"/>
        <scheme val="minor"/>
      </rPr>
      <t xml:space="preserve"> </t>
    </r>
    <r>
      <rPr>
        <sz val="12"/>
        <rFont val="Calibri"/>
        <family val="2"/>
        <scheme val="minor"/>
      </rPr>
      <t xml:space="preserve">(h:mn) </t>
    </r>
    <r>
      <rPr>
        <sz val="18"/>
        <color rgb="FFFF0000"/>
        <rFont val="Calibri"/>
        <family val="2"/>
        <scheme val="minor"/>
      </rPr>
      <t>*</t>
    </r>
  </si>
  <si>
    <r>
      <t xml:space="preserve">retour (h:mn) </t>
    </r>
    <r>
      <rPr>
        <sz val="18"/>
        <color rgb="FFFF0000"/>
        <rFont val="Calibri"/>
        <family val="2"/>
        <scheme val="minor"/>
      </rPr>
      <t>*</t>
    </r>
  </si>
  <si>
    <t>à plat (km/h)</t>
  </si>
  <si>
    <t>montée (m/h)</t>
  </si>
  <si>
    <t>coeff.T²</t>
  </si>
  <si>
    <t>coeff.. Vm²</t>
  </si>
  <si>
    <t>Zone de Saisie</t>
  </si>
  <si>
    <t>descente (m/h)</t>
  </si>
  <si>
    <r>
      <rPr>
        <sz val="16"/>
        <color rgb="FFFF0000"/>
        <rFont val="Calibri"/>
        <family val="2"/>
        <scheme val="minor"/>
      </rPr>
      <t>*</t>
    </r>
    <r>
      <rPr>
        <sz val="10"/>
        <rFont val="Calibri"/>
        <family val="2"/>
        <scheme val="minor"/>
      </rPr>
      <t xml:space="preserve"> saisie facultative</t>
    </r>
  </si>
  <si>
    <r>
      <t xml:space="preserve">LIMITES DENIVELES CUMULES/DISTANCE PARCOURUE </t>
    </r>
    <r>
      <rPr>
        <i/>
        <sz val="12"/>
        <color rgb="FFFF0000"/>
        <rFont val="Calibri"/>
        <family val="2"/>
        <scheme val="minor"/>
      </rPr>
      <t>(Valable uniquement pour un aller-retour ou une boucle)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</si>
</sst>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9" x14ac:knownFonts="1">
    <font>
      <sz val="11"/>
      <color theme="1"/>
      <name val="Calibri"/>
      <family val="2"/>
      <scheme val="minor"/>
    </font>
    <font>
      <sz val="14"/>
      <color rgb="FF0070C0"/>
      <name val="Calibri"/>
      <family val="2"/>
      <scheme val="minor"/>
    </font>
    <font>
      <b/>
      <i/>
      <sz val="14"/>
      <color rgb="FF0070C0"/>
      <name val="Calibri"/>
      <family val="2"/>
      <scheme val="minor"/>
    </font>
    <font>
      <i/>
      <sz val="12"/>
      <color rgb="FF0070C0"/>
      <name val="Calibri"/>
      <family val="2"/>
      <scheme val="minor"/>
    </font>
    <font>
      <sz val="11"/>
      <color rgb="FF0070C0"/>
      <name val="Calibri"/>
      <family val="2"/>
      <scheme val="minor"/>
    </font>
    <font>
      <sz val="12"/>
      <name val="Calibri"/>
      <family val="2"/>
      <scheme val="minor"/>
    </font>
    <font>
      <sz val="12"/>
      <color rgb="FF0070C0"/>
      <name val="Calibri"/>
      <family val="2"/>
      <scheme val="minor"/>
    </font>
    <font>
      <sz val="11"/>
      <name val="Calibri"/>
      <family val="2"/>
      <scheme val="minor"/>
    </font>
    <font>
      <sz val="18"/>
      <color rgb="FFFF0000"/>
      <name val="Calibri"/>
      <family val="2"/>
      <scheme val="minor"/>
    </font>
    <font>
      <b/>
      <sz val="14"/>
      <color rgb="FF0070C0"/>
      <name val="Calibri"/>
      <family val="2"/>
      <scheme val="minor"/>
    </font>
    <font>
      <b/>
      <sz val="14"/>
      <color theme="1"/>
      <name val="Calibri"/>
      <family val="2"/>
      <scheme val="minor"/>
    </font>
    <font>
      <i/>
      <sz val="10"/>
      <color rgb="FF0070C0"/>
      <name val="Calibri"/>
      <family val="2"/>
      <scheme val="minor"/>
    </font>
    <font>
      <sz val="10"/>
      <name val="Calibri"/>
      <family val="2"/>
      <scheme val="minor"/>
    </font>
    <font>
      <sz val="10"/>
      <color rgb="FF0070C0"/>
      <name val="Calibri"/>
      <family val="2"/>
      <scheme val="minor"/>
    </font>
    <font>
      <sz val="10"/>
      <color rgb="FF00B050"/>
      <name val="Calibri"/>
      <family val="2"/>
      <scheme val="minor"/>
    </font>
    <font>
      <sz val="8"/>
      <color theme="1"/>
      <name val="Calibri"/>
      <family val="2"/>
      <scheme val="minor"/>
    </font>
    <font>
      <sz val="16"/>
      <color rgb="FFFF0000"/>
      <name val="Calibri"/>
      <family val="2"/>
      <scheme val="minor"/>
    </font>
    <font>
      <i/>
      <sz val="12"/>
      <color rgb="FFFF0000"/>
      <name val="Calibri"/>
      <family val="2"/>
      <scheme val="minor"/>
    </font>
    <font>
      <sz val="8"/>
      <color theme="0"/>
      <name val="Calibri"/>
      <family val="2"/>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s>
  <cellStyleXfs count="1">
    <xf numFmtId="0" fontId="0" fillId="0" borderId="0"/>
  </cellStyleXfs>
  <cellXfs count="43">
    <xf numFmtId="0" fontId="0" fillId="0" borderId="0" xfId="0"/>
    <xf numFmtId="0" fontId="1" fillId="0" borderId="0" xfId="0" applyFont="1"/>
    <xf numFmtId="0" fontId="2" fillId="0" borderId="0" xfId="0" applyFont="1"/>
    <xf numFmtId="0" fontId="3" fillId="0" borderId="0" xfId="0" applyFont="1" applyAlignment="1"/>
    <xf numFmtId="0" fontId="0" fillId="0" borderId="0" xfId="0" applyAlignment="1"/>
    <xf numFmtId="0" fontId="4" fillId="0" borderId="0" xfId="0" applyFont="1" applyAlignment="1"/>
    <xf numFmtId="0" fontId="7" fillId="0" borderId="0" xfId="0" applyFont="1" applyAlignment="1">
      <alignment horizontal="center"/>
    </xf>
    <xf numFmtId="20" fontId="6" fillId="0" borderId="0" xfId="0" applyNumberFormat="1" applyFont="1" applyAlignment="1">
      <alignment horizontal="center"/>
    </xf>
    <xf numFmtId="164" fontId="6" fillId="0" borderId="0" xfId="0" applyNumberFormat="1" applyFont="1" applyAlignment="1">
      <alignment horizontal="center"/>
    </xf>
    <xf numFmtId="1" fontId="6" fillId="0" borderId="0" xfId="0" applyNumberFormat="1" applyFont="1" applyAlignment="1">
      <alignment horizontal="center"/>
    </xf>
    <xf numFmtId="0" fontId="6"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0" fontId="3" fillId="0" borderId="0" xfId="0" applyFont="1" applyAlignment="1"/>
    <xf numFmtId="0" fontId="0" fillId="0" borderId="0" xfId="0" applyAlignment="1"/>
    <xf numFmtId="0" fontId="11" fillId="0" borderId="1" xfId="0" applyFont="1" applyBorder="1" applyAlignment="1">
      <alignment horizontal="center"/>
    </xf>
    <xf numFmtId="0" fontId="12" fillId="0" borderId="1" xfId="0" applyFont="1" applyBorder="1" applyAlignment="1">
      <alignment horizontal="center"/>
    </xf>
    <xf numFmtId="0" fontId="13" fillId="0" borderId="1" xfId="0" applyFont="1" applyBorder="1" applyAlignment="1">
      <alignment horizontal="center"/>
    </xf>
    <xf numFmtId="0" fontId="13" fillId="0" borderId="0" xfId="0" applyFont="1" applyAlignment="1">
      <alignment horizontal="center"/>
    </xf>
    <xf numFmtId="2" fontId="14" fillId="0" borderId="2" xfId="0" applyNumberFormat="1" applyFont="1" applyBorder="1" applyAlignment="1">
      <alignment horizontal="center"/>
    </xf>
    <xf numFmtId="164" fontId="14" fillId="0" borderId="2" xfId="0" applyNumberFormat="1" applyFont="1" applyBorder="1" applyAlignment="1">
      <alignment horizontal="center"/>
    </xf>
    <xf numFmtId="0" fontId="14" fillId="0" borderId="2" xfId="0" applyFont="1" applyBorder="1" applyAlignment="1">
      <alignment horizontal="center"/>
    </xf>
    <xf numFmtId="0" fontId="14" fillId="0" borderId="0" xfId="0" applyFont="1" applyAlignment="1">
      <alignment horizontal="center"/>
    </xf>
    <xf numFmtId="0" fontId="15" fillId="0" borderId="0" xfId="0" applyFont="1" applyAlignment="1">
      <alignment horizontal="center"/>
    </xf>
    <xf numFmtId="1" fontId="15" fillId="0" borderId="0" xfId="0" applyNumberFormat="1" applyFont="1" applyAlignment="1">
      <alignment horizontal="center"/>
    </xf>
    <xf numFmtId="1" fontId="15" fillId="0" borderId="0" xfId="0" applyNumberFormat="1" applyFont="1"/>
    <xf numFmtId="164" fontId="15" fillId="0" borderId="0" xfId="0" applyNumberFormat="1" applyFont="1"/>
    <xf numFmtId="0" fontId="15" fillId="0" borderId="0" xfId="0" applyFont="1" applyAlignment="1">
      <alignment horizontal="right"/>
    </xf>
    <xf numFmtId="0" fontId="15" fillId="0" borderId="0" xfId="0" applyFont="1"/>
    <xf numFmtId="0" fontId="12" fillId="0" borderId="0" xfId="0" applyFont="1" applyAlignment="1">
      <alignment horizontal="left"/>
    </xf>
    <xf numFmtId="0" fontId="5" fillId="0" borderId="7" xfId="0" applyFont="1" applyBorder="1" applyAlignment="1">
      <alignment horizontal="center"/>
    </xf>
    <xf numFmtId="0" fontId="5" fillId="0" borderId="8" xfId="0" applyFont="1" applyBorder="1" applyAlignment="1">
      <alignment horizontal="center"/>
    </xf>
    <xf numFmtId="20" fontId="6" fillId="0" borderId="3" xfId="0" applyNumberFormat="1" applyFont="1" applyBorder="1" applyAlignment="1" applyProtection="1">
      <alignment horizontal="center"/>
      <protection locked="0"/>
    </xf>
    <xf numFmtId="164" fontId="6" fillId="0" borderId="3" xfId="0" applyNumberFormat="1" applyFont="1" applyBorder="1" applyAlignment="1" applyProtection="1">
      <alignment horizontal="center"/>
      <protection locked="0"/>
    </xf>
    <xf numFmtId="1" fontId="6" fillId="0" borderId="3" xfId="0" applyNumberFormat="1" applyFont="1" applyBorder="1" applyAlignment="1" applyProtection="1">
      <alignment horizontal="center"/>
      <protection locked="0"/>
    </xf>
    <xf numFmtId="0" fontId="18" fillId="0" borderId="0" xfId="0" applyFont="1" applyAlignment="1">
      <alignment horizontal="center"/>
    </xf>
    <xf numFmtId="165" fontId="18" fillId="0" borderId="0" xfId="0" applyNumberFormat="1" applyFont="1"/>
    <xf numFmtId="1" fontId="18" fillId="0" borderId="0" xfId="0" applyNumberFormat="1" applyFont="1"/>
    <xf numFmtId="164" fontId="18" fillId="0" borderId="0" xfId="0" applyNumberFormat="1" applyFont="1" applyAlignment="1">
      <alignment horizontal="right"/>
    </xf>
    <xf numFmtId="164" fontId="18" fillId="0" borderId="0" xfId="0" applyNumberFormat="1" applyFont="1"/>
    <xf numFmtId="0" fontId="9"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baseline="0">
                <a:solidFill>
                  <a:sysClr val="windowText" lastClr="000000"/>
                </a:solidFill>
              </a:rPr>
              <a:t>Limites : Dénivelé/Distance parcourue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6.7484910558124042E-2"/>
          <c:y val="7.3063619799982299E-2"/>
          <c:w val="0.91815030322881874"/>
          <c:h val="0.8430793890166467"/>
        </c:manualLayout>
      </c:layout>
      <c:scatterChart>
        <c:scatterStyle val="smoothMarker"/>
        <c:varyColors val="0"/>
        <c:ser>
          <c:idx val="0"/>
          <c:order val="0"/>
          <c:spPr>
            <a:ln w="25400" cap="rnd">
              <a:solidFill>
                <a:srgbClr val="00B050"/>
              </a:solidFill>
              <a:round/>
            </a:ln>
            <a:effectLst/>
          </c:spPr>
          <c:marker>
            <c:symbol val="none"/>
          </c:marker>
          <c:xVal>
            <c:numRef>
              <c:f>Feuil1!$A$15:$A$45</c:f>
              <c:numCache>
                <c:formatCode>0.0</c:formatCode>
                <c:ptCount val="31"/>
                <c:pt idx="0">
                  <c:v>25.382999999999999</c:v>
                </c:pt>
                <c:pt idx="1">
                  <c:v>25.332999999999998</c:v>
                </c:pt>
                <c:pt idx="2">
                  <c:v>25.282999999999998</c:v>
                </c:pt>
                <c:pt idx="3">
                  <c:v>25.232999999999997</c:v>
                </c:pt>
                <c:pt idx="4">
                  <c:v>25.032999999999998</c:v>
                </c:pt>
                <c:pt idx="5">
                  <c:v>24.832999999999998</c:v>
                </c:pt>
                <c:pt idx="6">
                  <c:v>24.582999999999998</c:v>
                </c:pt>
                <c:pt idx="7">
                  <c:v>24.332999999999998</c:v>
                </c:pt>
                <c:pt idx="8">
                  <c:v>24.082999999999998</c:v>
                </c:pt>
                <c:pt idx="9">
                  <c:v>23.832999999999998</c:v>
                </c:pt>
                <c:pt idx="10">
                  <c:v>23.332999999999998</c:v>
                </c:pt>
                <c:pt idx="11">
                  <c:v>22.332999999999998</c:v>
                </c:pt>
                <c:pt idx="12">
                  <c:v>21.332999999999998</c:v>
                </c:pt>
                <c:pt idx="13">
                  <c:v>20.332999999999998</c:v>
                </c:pt>
                <c:pt idx="14">
                  <c:v>19.332999999999998</c:v>
                </c:pt>
                <c:pt idx="15">
                  <c:v>18.332999999999998</c:v>
                </c:pt>
                <c:pt idx="16">
                  <c:v>17.332999999999998</c:v>
                </c:pt>
                <c:pt idx="17">
                  <c:v>16.332999999999998</c:v>
                </c:pt>
                <c:pt idx="18">
                  <c:v>15.332999999999998</c:v>
                </c:pt>
                <c:pt idx="19">
                  <c:v>14.332999999999998</c:v>
                </c:pt>
                <c:pt idx="20">
                  <c:v>13.332999999999998</c:v>
                </c:pt>
                <c:pt idx="21">
                  <c:v>12.332999999999998</c:v>
                </c:pt>
                <c:pt idx="22">
                  <c:v>11.332999999999998</c:v>
                </c:pt>
                <c:pt idx="23">
                  <c:v>10.332999999999998</c:v>
                </c:pt>
                <c:pt idx="24">
                  <c:v>9.3329999999999984</c:v>
                </c:pt>
                <c:pt idx="25">
                  <c:v>8.3329999999999984</c:v>
                </c:pt>
                <c:pt idx="26">
                  <c:v>7.3329999999999984</c:v>
                </c:pt>
                <c:pt idx="27">
                  <c:v>6.3329999999999984</c:v>
                </c:pt>
                <c:pt idx="28">
                  <c:v>5.3329999999999984</c:v>
                </c:pt>
                <c:pt idx="29">
                  <c:v>4.3329999999999984</c:v>
                </c:pt>
                <c:pt idx="30">
                  <c:v>3.3329999999999984</c:v>
                </c:pt>
              </c:numCache>
            </c:numRef>
          </c:xVal>
          <c:yVal>
            <c:numRef>
              <c:f>Feuil1!$B$15:$B$45</c:f>
              <c:numCache>
                <c:formatCode>0</c:formatCode>
                <c:ptCount val="31"/>
                <c:pt idx="0">
                  <c:v>0</c:v>
                </c:pt>
                <c:pt idx="1">
                  <c:v>82.695700732741244</c:v>
                </c:pt>
                <c:pt idx="2">
                  <c:v>116.58202562516229</c:v>
                </c:pt>
                <c:pt idx="3">
                  <c:v>142.58617486374027</c:v>
                </c:pt>
                <c:pt idx="4">
                  <c:v>217.15247951175141</c:v>
                </c:pt>
                <c:pt idx="5">
                  <c:v>271.59919366863011</c:v>
                </c:pt>
                <c:pt idx="6">
                  <c:v>326.69496162412253</c:v>
                </c:pt>
                <c:pt idx="7">
                  <c:v>373.30891163381625</c:v>
                </c:pt>
                <c:pt idx="8">
                  <c:v>414.31384078420928</c:v>
                </c:pt>
                <c:pt idx="9">
                  <c:v>451.24144693390321</c:v>
                </c:pt>
                <c:pt idx="10">
                  <c:v>516.2790154352432</c:v>
                </c:pt>
                <c:pt idx="11">
                  <c:v>623.211050720667</c:v>
                </c:pt>
                <c:pt idx="12">
                  <c:v>710.56563341463789</c:v>
                </c:pt>
                <c:pt idx="13">
                  <c:v>784.90670702163538</c:v>
                </c:pt>
                <c:pt idx="14">
                  <c:v>849.65703183882579</c:v>
                </c:pt>
                <c:pt idx="15">
                  <c:v>906.87326483185814</c:v>
                </c:pt>
                <c:pt idx="16">
                  <c:v>957.90640402308497</c:v>
                </c:pt>
                <c:pt idx="17">
                  <c:v>1003.7000313630045</c:v>
                </c:pt>
                <c:pt idx="18">
                  <c:v>1044.943223690057</c:v>
                </c:pt>
                <c:pt idx="19">
                  <c:v>1082.1563852796207</c:v>
                </c:pt>
                <c:pt idx="20">
                  <c:v>1115.742827606414</c:v>
                </c:pt>
                <c:pt idx="21">
                  <c:v>1146.0214597453535</c:v>
                </c:pt>
                <c:pt idx="22">
                  <c:v>1173.2484087892894</c:v>
                </c:pt>
                <c:pt idx="23">
                  <c:v>1197.6318236187374</c:v>
                </c:pt>
                <c:pt idx="24">
                  <c:v>1219.3423042157194</c:v>
                </c:pt>
                <c:pt idx="25">
                  <c:v>1238.5204231032571</c:v>
                </c:pt>
                <c:pt idx="26">
                  <c:v>1255.2822534098284</c:v>
                </c:pt>
                <c:pt idx="27">
                  <c:v>1269.7234922200407</c:v>
                </c:pt>
                <c:pt idx="28">
                  <c:v>1281.9225683922059</c:v>
                </c:pt>
                <c:pt idx="29">
                  <c:v>1291.9429978521102</c:v>
                </c:pt>
                <c:pt idx="30">
                  <c:v>1299.8351671396415</c:v>
                </c:pt>
              </c:numCache>
            </c:numRef>
          </c:yVal>
          <c:smooth val="1"/>
          <c:extLst>
            <c:ext xmlns:c16="http://schemas.microsoft.com/office/drawing/2014/chart" uri="{C3380CC4-5D6E-409C-BE32-E72D297353CC}">
              <c16:uniqueId val="{00000000-CF47-4A10-8C0F-6492E50F54F7}"/>
            </c:ext>
          </c:extLst>
        </c:ser>
        <c:dLbls>
          <c:showLegendKey val="0"/>
          <c:showVal val="0"/>
          <c:showCatName val="0"/>
          <c:showSerName val="0"/>
          <c:showPercent val="0"/>
          <c:showBubbleSize val="0"/>
        </c:dLbls>
        <c:axId val="588796400"/>
        <c:axId val="582259360"/>
      </c:scatterChart>
      <c:valAx>
        <c:axId val="588796400"/>
        <c:scaling>
          <c:orientation val="minMax"/>
          <c:min val="4"/>
        </c:scaling>
        <c:delete val="0"/>
        <c:axPos val="b"/>
        <c:majorGridlines>
          <c:spPr>
            <a:ln w="6350" cap="flat" cmpd="sng" algn="ctr">
              <a:solidFill>
                <a:schemeClr val="bg1">
                  <a:lumMod val="65000"/>
                </a:schemeClr>
              </a:solidFill>
              <a:round/>
            </a:ln>
            <a:effectLst/>
          </c:spPr>
        </c:majorGridlines>
        <c:numFmt formatCode="0" sourceLinked="0"/>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82259360"/>
        <c:crosses val="autoZero"/>
        <c:crossBetween val="midCat"/>
        <c:majorUnit val="1"/>
      </c:valAx>
      <c:valAx>
        <c:axId val="582259360"/>
        <c:scaling>
          <c:orientation val="minMax"/>
        </c:scaling>
        <c:delete val="0"/>
        <c:axPos val="l"/>
        <c:majorGridlines>
          <c:spPr>
            <a:ln w="6350" cap="flat" cmpd="sng" algn="ctr">
              <a:solidFill>
                <a:schemeClr val="bg1">
                  <a:lumMod val="65000"/>
                </a:schemeClr>
              </a:solidFill>
              <a:round/>
            </a:ln>
            <a:effectLst/>
          </c:spPr>
        </c:majorGridlines>
        <c:numFmt formatCode="0" sourceLinked="1"/>
        <c:majorTickMark val="cross"/>
        <c:minorTickMark val="cross"/>
        <c:tickLblPos val="nextTo"/>
        <c:spPr>
          <a:noFill/>
          <a:ln w="6350"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88796400"/>
        <c:crosses val="autoZero"/>
        <c:crossBetween val="midCat"/>
        <c:majorUnit val="1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fr-FR"/>
    </a:p>
  </c:txPr>
  <c:printSettings>
    <c:headerFooter/>
    <c:pageMargins b="0.75" l="0.25" r="0.25"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20052</xdr:colOff>
      <xdr:row>9</xdr:row>
      <xdr:rowOff>31415</xdr:rowOff>
    </xdr:from>
    <xdr:to>
      <xdr:col>11</xdr:col>
      <xdr:colOff>675104</xdr:colOff>
      <xdr:row>49</xdr:row>
      <xdr:rowOff>120315</xdr:rowOff>
    </xdr:to>
    <xdr:graphicFrame macro="">
      <xdr:nvGraphicFramePr>
        <xdr:cNvPr id="3" name="Graphique 2">
          <a:extLst>
            <a:ext uri="{FF2B5EF4-FFF2-40B4-BE49-F238E27FC236}">
              <a16:creationId xmlns:a16="http://schemas.microsoft.com/office/drawing/2014/main" id="{58C2F5AE-B903-42A2-BDA9-E68E3A4004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383005</xdr:colOff>
      <xdr:row>3</xdr:row>
      <xdr:rowOff>147052</xdr:rowOff>
    </xdr:from>
    <xdr:to>
      <xdr:col>11</xdr:col>
      <xdr:colOff>579855</xdr:colOff>
      <xdr:row>8</xdr:row>
      <xdr:rowOff>187158</xdr:rowOff>
    </xdr:to>
    <xdr:sp macro="" textlink="">
      <xdr:nvSpPr>
        <xdr:cNvPr id="2" name="ZoneTexte 1">
          <a:extLst>
            <a:ext uri="{FF2B5EF4-FFF2-40B4-BE49-F238E27FC236}">
              <a16:creationId xmlns:a16="http://schemas.microsoft.com/office/drawing/2014/main" id="{5AFF71C5-E447-4B72-8A78-F06792C81B2A}"/>
            </a:ext>
          </a:extLst>
        </xdr:cNvPr>
        <xdr:cNvSpPr txBox="1"/>
      </xdr:nvSpPr>
      <xdr:spPr>
        <a:xfrm>
          <a:off x="6980321" y="755315"/>
          <a:ext cx="3211429" cy="9758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rgbClr val="0070C0"/>
              </a:solidFill>
            </a:rPr>
            <a:t>Saisir les valeurs correspondantes dans les cellules encadrées en bleu. La saise de la durée du trajet aller et du trajet retour sont facultatives. Ces valeurs seront déterminées quand on évaluera</a:t>
          </a:r>
          <a:r>
            <a:rPr lang="fr-FR" sz="1100" i="1" baseline="0">
              <a:solidFill>
                <a:srgbClr val="0070C0"/>
              </a:solidFill>
            </a:rPr>
            <a:t> les vitesses caractéristiques avec l'application "VITESSE CARACT".</a:t>
          </a:r>
          <a:endParaRPr lang="fr-FR" sz="1100" i="1">
            <a:solidFill>
              <a:srgbClr val="0070C0"/>
            </a:solidFil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0.40335</cdr:x>
      <cdr:y>0.95091</cdr:y>
    </cdr:from>
    <cdr:to>
      <cdr:x>0.68587</cdr:x>
      <cdr:y>0.99658</cdr:y>
    </cdr:to>
    <cdr:sp macro="" textlink="">
      <cdr:nvSpPr>
        <cdr:cNvPr id="2" name="ZoneTexte 1">
          <a:extLst xmlns:a="http://schemas.openxmlformats.org/drawingml/2006/main">
            <a:ext uri="{FF2B5EF4-FFF2-40B4-BE49-F238E27FC236}">
              <a16:creationId xmlns:a16="http://schemas.microsoft.com/office/drawing/2014/main" id="{BE9E1E89-55D4-4B6A-84F3-E985D4D55E68}"/>
            </a:ext>
          </a:extLst>
        </cdr:cNvPr>
        <cdr:cNvSpPr txBox="1"/>
      </cdr:nvSpPr>
      <cdr:spPr>
        <a:xfrm xmlns:a="http://schemas.openxmlformats.org/drawingml/2006/main">
          <a:off x="4133849" y="5289550"/>
          <a:ext cx="2895600" cy="254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200"/>
            <a:t>Distance parcourue en km</a:t>
          </a:r>
        </a:p>
      </cdr:txBody>
    </cdr:sp>
  </cdr:relSizeAnchor>
  <cdr:relSizeAnchor xmlns:cdr="http://schemas.openxmlformats.org/drawingml/2006/chartDrawing">
    <cdr:from>
      <cdr:x>0.00784</cdr:x>
      <cdr:y>0.30049</cdr:y>
    </cdr:from>
    <cdr:to>
      <cdr:x>0.03592</cdr:x>
      <cdr:y>0.57534</cdr:y>
    </cdr:to>
    <cdr:sp macro="" textlink="">
      <cdr:nvSpPr>
        <cdr:cNvPr id="3" name="ZoneTexte 2">
          <a:extLst xmlns:a="http://schemas.openxmlformats.org/drawingml/2006/main">
            <a:ext uri="{FF2B5EF4-FFF2-40B4-BE49-F238E27FC236}">
              <a16:creationId xmlns:a16="http://schemas.microsoft.com/office/drawing/2014/main" id="{252067DE-1D25-4BD8-BE8E-F45103174E21}"/>
            </a:ext>
          </a:extLst>
        </cdr:cNvPr>
        <cdr:cNvSpPr txBox="1"/>
      </cdr:nvSpPr>
      <cdr:spPr>
        <a:xfrm xmlns:a="http://schemas.openxmlformats.org/drawingml/2006/main" rot="16200000">
          <a:off x="-543565" y="2303800"/>
          <a:ext cx="1536411" cy="2882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dénivelé en m</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D42A8-D306-41AE-8FDB-9B517265315E}">
  <dimension ref="A1:N46"/>
  <sheetViews>
    <sheetView showGridLines="0" showRowColHeaders="0" tabSelected="1" zoomScale="95" zoomScaleNormal="95" workbookViewId="0">
      <selection activeCell="A9" sqref="A9"/>
    </sheetView>
  </sheetViews>
  <sheetFormatPr baseColWidth="10" defaultRowHeight="14.5" x14ac:dyDescent="0.35"/>
  <cols>
    <col min="1" max="1" width="14.36328125" customWidth="1"/>
    <col min="2" max="2" width="14.08984375" customWidth="1"/>
    <col min="3" max="3" width="14.1796875" customWidth="1"/>
    <col min="4" max="4" width="14.08984375" customWidth="1"/>
    <col min="5" max="5" width="14" customWidth="1"/>
    <col min="6" max="6" width="14.1796875" customWidth="1"/>
    <col min="7" max="7" width="9.6328125" customWidth="1"/>
    <col min="8" max="8" width="10.81640625" customWidth="1"/>
    <col min="9" max="9" width="10.54296875" customWidth="1"/>
  </cols>
  <sheetData>
    <row r="1" spans="1:14" s="1" customFormat="1" ht="18.5" x14ac:dyDescent="0.45">
      <c r="A1" s="2" t="s">
        <v>26</v>
      </c>
    </row>
    <row r="2" spans="1:14" s="1" customFormat="1" ht="14.5" customHeight="1" x14ac:dyDescent="0.45">
      <c r="A2" s="13" t="s">
        <v>8</v>
      </c>
      <c r="B2" s="14"/>
      <c r="C2" s="14"/>
      <c r="D2" s="14"/>
      <c r="E2" s="14"/>
      <c r="F2" s="14"/>
      <c r="G2" s="14"/>
      <c r="H2" s="14"/>
      <c r="I2" s="14"/>
      <c r="J2" s="14"/>
      <c r="K2" s="14"/>
      <c r="L2" s="14"/>
      <c r="M2" s="14"/>
      <c r="N2" s="14"/>
    </row>
    <row r="3" spans="1:14" s="1" customFormat="1" ht="14.5" customHeight="1" x14ac:dyDescent="0.45">
      <c r="A3" s="3" t="s">
        <v>9</v>
      </c>
      <c r="B3" s="4"/>
      <c r="C3" s="4"/>
      <c r="D3" s="4"/>
      <c r="E3" s="3"/>
      <c r="F3" s="5"/>
      <c r="G3" s="5"/>
      <c r="H3" s="5"/>
      <c r="I3" s="5"/>
      <c r="J3" s="5"/>
      <c r="K3" s="5"/>
      <c r="L3" s="5"/>
      <c r="M3" s="5"/>
      <c r="N3" s="4"/>
    </row>
    <row r="4" spans="1:14" s="1" customFormat="1" ht="15" customHeight="1" x14ac:dyDescent="0.45">
      <c r="A4" s="13" t="s">
        <v>10</v>
      </c>
      <c r="B4" s="14"/>
      <c r="C4" s="14"/>
      <c r="D4" s="14"/>
      <c r="E4" s="14"/>
      <c r="F4" s="14"/>
      <c r="G4" s="14"/>
      <c r="H4" s="14"/>
      <c r="I4" s="14"/>
      <c r="J4" s="14"/>
      <c r="K4" s="14"/>
      <c r="L4" s="14"/>
      <c r="M4" s="14"/>
      <c r="N4" s="14"/>
    </row>
    <row r="5" spans="1:14" s="1" customFormat="1" ht="3.5" customHeight="1" x14ac:dyDescent="0.45">
      <c r="A5" s="3"/>
      <c r="B5" s="5"/>
      <c r="C5" s="5"/>
      <c r="D5" s="5"/>
      <c r="E5" s="5"/>
      <c r="F5" s="5"/>
      <c r="G5" s="5"/>
      <c r="H5" s="5"/>
      <c r="I5" s="5"/>
      <c r="J5" s="5"/>
      <c r="K5" s="5"/>
      <c r="L5" s="5"/>
      <c r="M5" s="5"/>
      <c r="N5" s="5"/>
    </row>
    <row r="6" spans="1:14" s="1" customFormat="1" ht="18" customHeight="1" x14ac:dyDescent="0.45">
      <c r="A6" s="40" t="s">
        <v>23</v>
      </c>
      <c r="B6" s="41"/>
      <c r="C6" s="41"/>
      <c r="D6" s="41"/>
      <c r="E6" s="41"/>
      <c r="F6" s="42"/>
      <c r="G6" s="5"/>
      <c r="H6" s="5"/>
      <c r="I6" s="5"/>
      <c r="J6" s="5"/>
      <c r="K6" s="5"/>
      <c r="L6" s="5"/>
      <c r="M6" s="5"/>
      <c r="N6" s="5"/>
    </row>
    <row r="7" spans="1:14" s="1" customFormat="1" ht="14.5" customHeight="1" x14ac:dyDescent="0.45">
      <c r="A7" s="30" t="s">
        <v>16</v>
      </c>
      <c r="B7" s="30" t="s">
        <v>11</v>
      </c>
      <c r="C7" s="30" t="s">
        <v>11</v>
      </c>
      <c r="D7" s="30" t="s">
        <v>12</v>
      </c>
      <c r="E7" s="30" t="s">
        <v>12</v>
      </c>
      <c r="F7" s="30" t="s">
        <v>12</v>
      </c>
      <c r="G7" s="6"/>
      <c r="H7" s="6"/>
      <c r="I7" s="6"/>
      <c r="J7" s="6"/>
      <c r="K7" s="6"/>
      <c r="L7" s="6"/>
      <c r="M7" s="6"/>
      <c r="N7" s="6"/>
    </row>
    <row r="8" spans="1:14" s="1" customFormat="1" ht="22" customHeight="1" x14ac:dyDescent="0.55000000000000004">
      <c r="A8" s="31" t="s">
        <v>15</v>
      </c>
      <c r="B8" s="31" t="s">
        <v>17</v>
      </c>
      <c r="C8" s="31" t="s">
        <v>18</v>
      </c>
      <c r="D8" s="31" t="s">
        <v>19</v>
      </c>
      <c r="E8" s="31" t="s">
        <v>20</v>
      </c>
      <c r="F8" s="31" t="s">
        <v>24</v>
      </c>
      <c r="G8" s="29" t="s">
        <v>25</v>
      </c>
      <c r="H8" s="6"/>
      <c r="I8" s="6"/>
      <c r="J8" s="6"/>
      <c r="K8" s="6"/>
      <c r="L8" s="6"/>
      <c r="M8" s="6"/>
      <c r="N8" s="6"/>
    </row>
    <row r="9" spans="1:14" s="12" customFormat="1" ht="16.5" customHeight="1" x14ac:dyDescent="0.45">
      <c r="A9" s="32">
        <v>0.23958333333333334</v>
      </c>
      <c r="B9" s="32"/>
      <c r="C9" s="32"/>
      <c r="D9" s="33">
        <v>4.3499999999999996</v>
      </c>
      <c r="E9" s="34">
        <v>395</v>
      </c>
      <c r="F9" s="34">
        <v>535</v>
      </c>
      <c r="G9" s="10"/>
      <c r="H9" s="10"/>
      <c r="I9" s="10"/>
      <c r="J9" s="10"/>
      <c r="K9" s="10"/>
      <c r="L9" s="10"/>
      <c r="M9" s="10"/>
      <c r="N9" s="11"/>
    </row>
    <row r="10" spans="1:14" s="12" customFormat="1" ht="4.5" customHeight="1" x14ac:dyDescent="0.45">
      <c r="A10" s="7"/>
      <c r="B10" s="7"/>
      <c r="C10" s="7"/>
      <c r="D10" s="8"/>
      <c r="E10" s="9"/>
      <c r="F10" s="9"/>
      <c r="G10" s="10"/>
      <c r="H10" s="10"/>
      <c r="I10" s="10"/>
      <c r="J10" s="10"/>
      <c r="K10" s="10"/>
      <c r="L10" s="10"/>
      <c r="M10" s="10"/>
      <c r="N10" s="11"/>
    </row>
    <row r="11" spans="1:14" s="18" customFormat="1" ht="13" x14ac:dyDescent="0.3">
      <c r="A11" s="15"/>
      <c r="B11" s="16" t="s">
        <v>13</v>
      </c>
      <c r="C11" s="16" t="s">
        <v>14</v>
      </c>
      <c r="D11" s="17"/>
      <c r="E11" s="17"/>
      <c r="F11" s="16" t="s">
        <v>2</v>
      </c>
      <c r="G11" s="17" t="s">
        <v>21</v>
      </c>
      <c r="H11" s="17" t="s">
        <v>22</v>
      </c>
    </row>
    <row r="12" spans="1:14" s="18" customFormat="1" ht="13" x14ac:dyDescent="0.3">
      <c r="A12" s="19">
        <f>A9*24</f>
        <v>5.75</v>
      </c>
      <c r="B12" s="20">
        <f>IF((B9=0),0.583,(B9/(B9+C9)))</f>
        <v>0.58299999999999996</v>
      </c>
      <c r="C12" s="20">
        <f>IF((C9=0),0.416,(C9/(B9+C9)))</f>
        <v>0.41599999999999998</v>
      </c>
      <c r="D12" s="21"/>
      <c r="E12" s="21"/>
      <c r="F12" s="20">
        <f>F9/E9</f>
        <v>1.3544303797468353</v>
      </c>
      <c r="G12" s="20">
        <f>1-(2*B12*C12)</f>
        <v>0.51494400000000007</v>
      </c>
      <c r="H12" s="20">
        <f>1+(1/POWER(F12,2))</f>
        <v>1.5451131103153115</v>
      </c>
      <c r="I12" s="22"/>
      <c r="J12" s="22"/>
      <c r="K12" s="22"/>
      <c r="L12" s="22"/>
    </row>
    <row r="13" spans="1:14" s="23" customFormat="1" ht="10.5" x14ac:dyDescent="0.25">
      <c r="A13" s="35" t="s">
        <v>5</v>
      </c>
      <c r="B13" s="35" t="s">
        <v>6</v>
      </c>
      <c r="C13" s="35" t="s">
        <v>0</v>
      </c>
      <c r="D13" s="35" t="s">
        <v>1</v>
      </c>
      <c r="E13" s="35" t="s">
        <v>3</v>
      </c>
    </row>
    <row r="14" spans="1:14" s="23" customFormat="1" ht="10.5" x14ac:dyDescent="0.25">
      <c r="A14" s="35" t="s">
        <v>4</v>
      </c>
      <c r="B14" s="35" t="s">
        <v>7</v>
      </c>
      <c r="C14" s="35"/>
      <c r="D14" s="35"/>
      <c r="E14" s="35"/>
      <c r="H14" s="24"/>
      <c r="I14" s="24"/>
    </row>
    <row r="15" spans="1:14" s="28" customFormat="1" ht="10.5" x14ac:dyDescent="0.25">
      <c r="A15" s="36">
        <f>ROUNDDOWN(((SQRT((G12*(POWER(A12,2))*(POWER(D9,2)))/2))*2),3)</f>
        <v>25.382999999999999</v>
      </c>
      <c r="B15" s="37">
        <v>0</v>
      </c>
      <c r="C15" s="38">
        <f>$G$12*(POWER($A$12,2))</f>
        <v>17.025336000000003</v>
      </c>
      <c r="D15" s="39">
        <f>((POWER(((A15)/2),2)*2))/POWER(($D$9),2)</f>
        <v>17.024618549346016</v>
      </c>
      <c r="E15" s="37">
        <f>(POWER(($E$9),2))/$H$12</f>
        <v>100979.66223855285</v>
      </c>
      <c r="F15" s="27"/>
      <c r="G15" s="26"/>
      <c r="H15" s="25"/>
      <c r="I15" s="25"/>
    </row>
    <row r="16" spans="1:14" s="28" customFormat="1" ht="10.5" x14ac:dyDescent="0.25">
      <c r="A16" s="36">
        <f>A15-0.05</f>
        <v>25.332999999999998</v>
      </c>
      <c r="B16" s="37">
        <f>SQRT((C16-D16)*E16)</f>
        <v>82.695700732741244</v>
      </c>
      <c r="C16" s="38">
        <f t="shared" ref="C16:C45" si="0">$G$12*(POWER($A$12,2))</f>
        <v>17.025336000000003</v>
      </c>
      <c r="D16" s="39">
        <f t="shared" ref="D16:D44" si="1">((POWER(((A16)/2),2)*2))/POWER(($D$9),2)</f>
        <v>16.957613660985601</v>
      </c>
      <c r="E16" s="37">
        <f t="shared" ref="E16:E45" si="2">(POWER(($E$9),2))/$H$12</f>
        <v>100979.66223855285</v>
      </c>
      <c r="F16" s="27"/>
      <c r="G16" s="26"/>
      <c r="H16" s="25"/>
      <c r="I16" s="25"/>
    </row>
    <row r="17" spans="1:9" s="28" customFormat="1" ht="10.5" x14ac:dyDescent="0.25">
      <c r="A17" s="36">
        <f>A16-0.05</f>
        <v>25.282999999999998</v>
      </c>
      <c r="B17" s="37">
        <f t="shared" ref="B17:B45" si="3">SQRT((C17-D17)*E17)</f>
        <v>116.58202562516229</v>
      </c>
      <c r="C17" s="38">
        <f t="shared" si="0"/>
        <v>17.025336000000003</v>
      </c>
      <c r="D17" s="39">
        <f t="shared" si="1"/>
        <v>16.890740890474305</v>
      </c>
      <c r="E17" s="37">
        <f t="shared" si="2"/>
        <v>100979.66223855285</v>
      </c>
      <c r="F17" s="27"/>
      <c r="G17" s="26"/>
      <c r="H17" s="25"/>
      <c r="I17" s="25"/>
    </row>
    <row r="18" spans="1:9" s="28" customFormat="1" ht="10.5" x14ac:dyDescent="0.25">
      <c r="A18" s="36">
        <f>A17-0.05</f>
        <v>25.232999999999997</v>
      </c>
      <c r="B18" s="37">
        <f t="shared" si="3"/>
        <v>142.58617486374027</v>
      </c>
      <c r="C18" s="38">
        <f t="shared" si="0"/>
        <v>17.025336000000003</v>
      </c>
      <c r="D18" s="39">
        <f t="shared" si="1"/>
        <v>16.824000237812129</v>
      </c>
      <c r="E18" s="37">
        <f t="shared" si="2"/>
        <v>100979.66223855285</v>
      </c>
      <c r="F18" s="27"/>
      <c r="G18" s="26"/>
      <c r="H18" s="25"/>
      <c r="I18" s="25"/>
    </row>
    <row r="19" spans="1:9" s="28" customFormat="1" ht="10.5" x14ac:dyDescent="0.25">
      <c r="A19" s="36">
        <f>A18-0.2</f>
        <v>25.032999999999998</v>
      </c>
      <c r="B19" s="37">
        <f t="shared" si="3"/>
        <v>217.15247951175141</v>
      </c>
      <c r="C19" s="38">
        <f t="shared" si="0"/>
        <v>17.025336000000003</v>
      </c>
      <c r="D19" s="39">
        <f t="shared" si="1"/>
        <v>16.558358805654642</v>
      </c>
      <c r="E19" s="37">
        <f t="shared" si="2"/>
        <v>100979.66223855285</v>
      </c>
      <c r="F19" s="27"/>
      <c r="G19" s="26"/>
      <c r="H19" s="25"/>
      <c r="I19" s="25"/>
    </row>
    <row r="20" spans="1:9" s="28" customFormat="1" ht="10.5" x14ac:dyDescent="0.25">
      <c r="A20" s="36">
        <f>A19-0.2</f>
        <v>24.832999999999998</v>
      </c>
      <c r="B20" s="37">
        <f t="shared" si="3"/>
        <v>271.59919366863011</v>
      </c>
      <c r="C20" s="38">
        <f t="shared" si="0"/>
        <v>17.025336000000003</v>
      </c>
      <c r="D20" s="39">
        <f t="shared" si="1"/>
        <v>16.294831259083104</v>
      </c>
      <c r="E20" s="37">
        <f t="shared" si="2"/>
        <v>100979.66223855285</v>
      </c>
      <c r="F20" s="27"/>
      <c r="G20" s="26"/>
      <c r="H20" s="25"/>
      <c r="I20" s="25"/>
    </row>
    <row r="21" spans="1:9" s="28" customFormat="1" ht="10.5" x14ac:dyDescent="0.25">
      <c r="A21" s="36">
        <f t="shared" ref="A21:A24" si="4">A20-0.25</f>
        <v>24.582999999999998</v>
      </c>
      <c r="B21" s="37">
        <f t="shared" si="3"/>
        <v>326.69496162412253</v>
      </c>
      <c r="C21" s="38">
        <f t="shared" si="0"/>
        <v>17.025336000000003</v>
      </c>
      <c r="D21" s="39">
        <f t="shared" si="1"/>
        <v>15.968394477473908</v>
      </c>
      <c r="E21" s="37">
        <f t="shared" si="2"/>
        <v>100979.66223855285</v>
      </c>
      <c r="F21" s="27"/>
      <c r="G21" s="26"/>
      <c r="H21" s="25"/>
      <c r="I21" s="25"/>
    </row>
    <row r="22" spans="1:9" s="28" customFormat="1" ht="10.5" x14ac:dyDescent="0.25">
      <c r="A22" s="36">
        <f t="shared" si="4"/>
        <v>24.332999999999998</v>
      </c>
      <c r="B22" s="37">
        <f t="shared" si="3"/>
        <v>373.30891163381625</v>
      </c>
      <c r="C22" s="38">
        <f t="shared" si="0"/>
        <v>17.025336000000003</v>
      </c>
      <c r="D22" s="39">
        <f t="shared" si="1"/>
        <v>15.645260642092749</v>
      </c>
      <c r="E22" s="37">
        <f t="shared" si="2"/>
        <v>100979.66223855285</v>
      </c>
      <c r="F22" s="27"/>
      <c r="G22" s="26"/>
      <c r="H22" s="25"/>
      <c r="I22" s="25"/>
    </row>
    <row r="23" spans="1:9" s="28" customFormat="1" ht="10.5" x14ac:dyDescent="0.25">
      <c r="A23" s="36">
        <f t="shared" si="4"/>
        <v>24.082999999999998</v>
      </c>
      <c r="B23" s="37">
        <f t="shared" si="3"/>
        <v>414.31384078420928</v>
      </c>
      <c r="C23" s="38">
        <f t="shared" si="0"/>
        <v>17.025336000000003</v>
      </c>
      <c r="D23" s="39">
        <f t="shared" si="1"/>
        <v>15.325429752939623</v>
      </c>
      <c r="E23" s="37">
        <f t="shared" si="2"/>
        <v>100979.66223855285</v>
      </c>
      <c r="F23" s="27"/>
      <c r="G23" s="26"/>
      <c r="H23" s="25"/>
      <c r="I23" s="25"/>
    </row>
    <row r="24" spans="1:9" s="28" customFormat="1" ht="10.5" x14ac:dyDescent="0.25">
      <c r="A24" s="36">
        <f t="shared" si="4"/>
        <v>23.832999999999998</v>
      </c>
      <c r="B24" s="37">
        <f t="shared" si="3"/>
        <v>451.24144693390321</v>
      </c>
      <c r="C24" s="38">
        <f t="shared" si="0"/>
        <v>17.025336000000003</v>
      </c>
      <c r="D24" s="39">
        <f t="shared" si="1"/>
        <v>15.008901810014533</v>
      </c>
      <c r="E24" s="37">
        <f t="shared" si="2"/>
        <v>100979.66223855285</v>
      </c>
      <c r="F24" s="27"/>
      <c r="G24" s="26"/>
      <c r="H24" s="25"/>
      <c r="I24" s="25"/>
    </row>
    <row r="25" spans="1:9" s="28" customFormat="1" ht="10.5" x14ac:dyDescent="0.25">
      <c r="A25" s="36">
        <f t="shared" ref="A25" si="5">A24-0.5</f>
        <v>23.332999999999998</v>
      </c>
      <c r="B25" s="37">
        <f t="shared" si="3"/>
        <v>516.2790154352432</v>
      </c>
      <c r="C25" s="38">
        <f t="shared" si="0"/>
        <v>17.025336000000003</v>
      </c>
      <c r="D25" s="39">
        <f t="shared" si="1"/>
        <v>14.385754762848462</v>
      </c>
      <c r="E25" s="37">
        <f t="shared" si="2"/>
        <v>100979.66223855285</v>
      </c>
      <c r="F25" s="27"/>
      <c r="G25" s="26"/>
      <c r="H25" s="25"/>
      <c r="I25" s="25"/>
    </row>
    <row r="26" spans="1:9" s="28" customFormat="1" ht="10.5" x14ac:dyDescent="0.25">
      <c r="A26" s="36">
        <f>A25-1</f>
        <v>22.332999999999998</v>
      </c>
      <c r="B26" s="37">
        <f t="shared" si="3"/>
        <v>623.211050720667</v>
      </c>
      <c r="C26" s="38">
        <f t="shared" si="0"/>
        <v>17.025336000000003</v>
      </c>
      <c r="D26" s="39">
        <f t="shared" si="1"/>
        <v>13.179096023252741</v>
      </c>
      <c r="E26" s="37">
        <f t="shared" si="2"/>
        <v>100979.66223855285</v>
      </c>
      <c r="F26" s="27"/>
      <c r="G26" s="26"/>
      <c r="H26" s="25"/>
      <c r="I26" s="25"/>
    </row>
    <row r="27" spans="1:9" s="28" customFormat="1" ht="10.5" x14ac:dyDescent="0.25">
      <c r="A27" s="36">
        <f t="shared" ref="A27:A30" si="6">A26-1</f>
        <v>21.332999999999998</v>
      </c>
      <c r="B27" s="37">
        <f t="shared" si="3"/>
        <v>710.56563341463789</v>
      </c>
      <c r="C27" s="38">
        <f t="shared" si="0"/>
        <v>17.025336000000003</v>
      </c>
      <c r="D27" s="39">
        <f t="shared" si="1"/>
        <v>12.025284423305589</v>
      </c>
      <c r="E27" s="37">
        <f t="shared" si="2"/>
        <v>100979.66223855285</v>
      </c>
      <c r="F27" s="27"/>
      <c r="G27" s="26"/>
      <c r="H27" s="25"/>
      <c r="I27" s="25"/>
    </row>
    <row r="28" spans="1:9" s="28" customFormat="1" ht="10.5" x14ac:dyDescent="0.25">
      <c r="A28" s="36">
        <f t="shared" si="6"/>
        <v>20.332999999999998</v>
      </c>
      <c r="B28" s="37">
        <f t="shared" si="3"/>
        <v>784.90670702163538</v>
      </c>
      <c r="C28" s="38">
        <f t="shared" si="0"/>
        <v>17.025336000000003</v>
      </c>
      <c r="D28" s="39">
        <f t="shared" si="1"/>
        <v>10.924319963007003</v>
      </c>
      <c r="E28" s="37">
        <f t="shared" si="2"/>
        <v>100979.66223855285</v>
      </c>
      <c r="F28" s="27"/>
      <c r="G28" s="26"/>
      <c r="H28" s="25"/>
      <c r="I28" s="25"/>
    </row>
    <row r="29" spans="1:9" s="28" customFormat="1" ht="10.5" x14ac:dyDescent="0.25">
      <c r="A29" s="36">
        <f t="shared" si="6"/>
        <v>19.332999999999998</v>
      </c>
      <c r="B29" s="37">
        <f t="shared" si="3"/>
        <v>849.65703183882579</v>
      </c>
      <c r="C29" s="38">
        <f t="shared" si="0"/>
        <v>17.025336000000003</v>
      </c>
      <c r="D29" s="39">
        <f t="shared" si="1"/>
        <v>9.8762026423569829</v>
      </c>
      <c r="E29" s="37">
        <f t="shared" si="2"/>
        <v>100979.66223855285</v>
      </c>
      <c r="F29" s="27"/>
      <c r="G29" s="26"/>
      <c r="H29" s="25"/>
      <c r="I29" s="25"/>
    </row>
    <row r="30" spans="1:9" s="28" customFormat="1" ht="10.5" x14ac:dyDescent="0.25">
      <c r="A30" s="36">
        <f t="shared" si="6"/>
        <v>18.332999999999998</v>
      </c>
      <c r="B30" s="37">
        <f t="shared" si="3"/>
        <v>906.87326483185814</v>
      </c>
      <c r="C30" s="38">
        <f t="shared" si="0"/>
        <v>17.025336000000003</v>
      </c>
      <c r="D30" s="39">
        <f t="shared" si="1"/>
        <v>8.8809324613555294</v>
      </c>
      <c r="E30" s="37">
        <f t="shared" si="2"/>
        <v>100979.66223855285</v>
      </c>
      <c r="F30" s="27"/>
      <c r="G30" s="26"/>
      <c r="H30" s="25"/>
      <c r="I30" s="25"/>
    </row>
    <row r="31" spans="1:9" s="28" customFormat="1" ht="10.5" x14ac:dyDescent="0.25">
      <c r="A31" s="36">
        <f>IF((A30-1)&lt;=0,0,A30-1)</f>
        <v>17.332999999999998</v>
      </c>
      <c r="B31" s="37">
        <f t="shared" si="3"/>
        <v>957.90640402308497</v>
      </c>
      <c r="C31" s="38">
        <f t="shared" si="0"/>
        <v>17.025336000000003</v>
      </c>
      <c r="D31" s="39">
        <f t="shared" si="1"/>
        <v>7.9385094200026423</v>
      </c>
      <c r="E31" s="37">
        <f t="shared" si="2"/>
        <v>100979.66223855285</v>
      </c>
      <c r="F31" s="27"/>
      <c r="G31" s="26"/>
      <c r="H31" s="25"/>
      <c r="I31" s="25"/>
    </row>
    <row r="32" spans="1:9" s="28" customFormat="1" ht="10.5" x14ac:dyDescent="0.25">
      <c r="A32" s="36">
        <f t="shared" ref="A32:A45" si="7">IF((A31-1)&lt;=0,0,A31-1)</f>
        <v>16.332999999999998</v>
      </c>
      <c r="B32" s="37">
        <f t="shared" si="3"/>
        <v>1003.7000313630045</v>
      </c>
      <c r="C32" s="38">
        <f t="shared" si="0"/>
        <v>17.025336000000003</v>
      </c>
      <c r="D32" s="39">
        <f t="shared" si="1"/>
        <v>7.0489335182983215</v>
      </c>
      <c r="E32" s="37">
        <f t="shared" si="2"/>
        <v>100979.66223855285</v>
      </c>
      <c r="F32" s="27"/>
      <c r="G32" s="26"/>
      <c r="H32" s="25"/>
      <c r="I32" s="25"/>
    </row>
    <row r="33" spans="1:9" s="28" customFormat="1" ht="10.5" x14ac:dyDescent="0.25">
      <c r="A33" s="36">
        <f t="shared" si="7"/>
        <v>15.332999999999998</v>
      </c>
      <c r="B33" s="37">
        <f t="shared" si="3"/>
        <v>1044.943223690057</v>
      </c>
      <c r="C33" s="38">
        <f t="shared" si="0"/>
        <v>17.025336000000003</v>
      </c>
      <c r="D33" s="39">
        <f t="shared" si="1"/>
        <v>6.212204756242568</v>
      </c>
      <c r="E33" s="37">
        <f t="shared" si="2"/>
        <v>100979.66223855285</v>
      </c>
      <c r="F33" s="27"/>
      <c r="G33" s="26"/>
      <c r="H33" s="25"/>
      <c r="I33" s="25"/>
    </row>
    <row r="34" spans="1:9" s="28" customFormat="1" ht="10.5" x14ac:dyDescent="0.25">
      <c r="A34" s="36">
        <f t="shared" si="7"/>
        <v>14.332999999999998</v>
      </c>
      <c r="B34" s="37">
        <f t="shared" si="3"/>
        <v>1082.1563852796207</v>
      </c>
      <c r="C34" s="38">
        <f t="shared" si="0"/>
        <v>17.025336000000003</v>
      </c>
      <c r="D34" s="39">
        <f t="shared" si="1"/>
        <v>5.4283231338353808</v>
      </c>
      <c r="E34" s="37">
        <f t="shared" si="2"/>
        <v>100979.66223855285</v>
      </c>
      <c r="F34" s="27"/>
      <c r="G34" s="26"/>
      <c r="H34" s="25"/>
      <c r="I34" s="25"/>
    </row>
    <row r="35" spans="1:9" s="28" customFormat="1" ht="10.5" x14ac:dyDescent="0.25">
      <c r="A35" s="36">
        <f t="shared" si="7"/>
        <v>13.332999999999998</v>
      </c>
      <c r="B35" s="37">
        <f t="shared" si="3"/>
        <v>1115.742827606414</v>
      </c>
      <c r="C35" s="38">
        <f t="shared" si="0"/>
        <v>17.025336000000003</v>
      </c>
      <c r="D35" s="39">
        <f t="shared" si="1"/>
        <v>4.69728865107676</v>
      </c>
      <c r="E35" s="37">
        <f t="shared" si="2"/>
        <v>100979.66223855285</v>
      </c>
      <c r="F35" s="27"/>
      <c r="G35" s="26"/>
      <c r="H35" s="25"/>
      <c r="I35" s="25"/>
    </row>
    <row r="36" spans="1:9" s="28" customFormat="1" ht="10.5" x14ac:dyDescent="0.25">
      <c r="A36" s="36">
        <f t="shared" si="7"/>
        <v>12.332999999999998</v>
      </c>
      <c r="B36" s="37">
        <f t="shared" si="3"/>
        <v>1146.0214597453535</v>
      </c>
      <c r="C36" s="38">
        <f t="shared" si="0"/>
        <v>17.025336000000003</v>
      </c>
      <c r="D36" s="39">
        <f t="shared" si="1"/>
        <v>4.0191013079667055</v>
      </c>
      <c r="E36" s="37">
        <f t="shared" si="2"/>
        <v>100979.66223855285</v>
      </c>
      <c r="F36" s="27"/>
      <c r="G36" s="26"/>
      <c r="H36" s="25"/>
      <c r="I36" s="25"/>
    </row>
    <row r="37" spans="1:9" s="28" customFormat="1" ht="10.5" x14ac:dyDescent="0.25">
      <c r="A37" s="36">
        <f t="shared" si="7"/>
        <v>11.332999999999998</v>
      </c>
      <c r="B37" s="37">
        <f t="shared" si="3"/>
        <v>1173.2484087892894</v>
      </c>
      <c r="C37" s="38">
        <f t="shared" si="0"/>
        <v>17.025336000000003</v>
      </c>
      <c r="D37" s="39">
        <f t="shared" si="1"/>
        <v>3.3937611045052183</v>
      </c>
      <c r="E37" s="37">
        <f t="shared" si="2"/>
        <v>100979.66223855285</v>
      </c>
      <c r="F37" s="27"/>
      <c r="G37" s="26"/>
      <c r="H37" s="25"/>
      <c r="I37" s="25"/>
    </row>
    <row r="38" spans="1:9" s="28" customFormat="1" ht="10.5" x14ac:dyDescent="0.25">
      <c r="A38" s="36">
        <f t="shared" si="7"/>
        <v>10.332999999999998</v>
      </c>
      <c r="B38" s="37">
        <f t="shared" si="3"/>
        <v>1197.6318236187374</v>
      </c>
      <c r="C38" s="38">
        <f t="shared" si="0"/>
        <v>17.025336000000003</v>
      </c>
      <c r="D38" s="39">
        <f t="shared" si="1"/>
        <v>2.8212680406922974</v>
      </c>
      <c r="E38" s="37">
        <f t="shared" si="2"/>
        <v>100979.66223855285</v>
      </c>
      <c r="F38" s="27"/>
      <c r="G38" s="26"/>
      <c r="H38" s="25"/>
      <c r="I38" s="25"/>
    </row>
    <row r="39" spans="1:9" s="28" customFormat="1" ht="10.5" x14ac:dyDescent="0.25">
      <c r="A39" s="36">
        <f t="shared" si="7"/>
        <v>9.3329999999999984</v>
      </c>
      <c r="B39" s="37">
        <f t="shared" si="3"/>
        <v>1219.3423042157194</v>
      </c>
      <c r="C39" s="38">
        <f t="shared" si="0"/>
        <v>17.025336000000003</v>
      </c>
      <c r="D39" s="39">
        <f t="shared" si="1"/>
        <v>2.3016221165279425</v>
      </c>
      <c r="E39" s="37">
        <f t="shared" si="2"/>
        <v>100979.66223855285</v>
      </c>
      <c r="F39" s="27"/>
      <c r="G39" s="26"/>
      <c r="H39" s="25"/>
      <c r="I39" s="25"/>
    </row>
    <row r="40" spans="1:9" s="28" customFormat="1" ht="10.5" x14ac:dyDescent="0.25">
      <c r="A40" s="36">
        <f t="shared" si="7"/>
        <v>8.3329999999999984</v>
      </c>
      <c r="B40" s="37">
        <f t="shared" si="3"/>
        <v>1238.5204231032571</v>
      </c>
      <c r="C40" s="38">
        <f t="shared" si="0"/>
        <v>17.025336000000003</v>
      </c>
      <c r="D40" s="39">
        <f t="shared" si="1"/>
        <v>1.8348233320121545</v>
      </c>
      <c r="E40" s="37">
        <f t="shared" si="2"/>
        <v>100979.66223855285</v>
      </c>
      <c r="F40" s="27"/>
      <c r="G40" s="26"/>
      <c r="H40" s="25"/>
      <c r="I40" s="25"/>
    </row>
    <row r="41" spans="1:9" s="28" customFormat="1" ht="10.5" x14ac:dyDescent="0.25">
      <c r="A41" s="36">
        <f t="shared" si="7"/>
        <v>7.3329999999999984</v>
      </c>
      <c r="B41" s="37">
        <f t="shared" si="3"/>
        <v>1255.2822534098284</v>
      </c>
      <c r="C41" s="38">
        <f t="shared" si="0"/>
        <v>17.025336000000003</v>
      </c>
      <c r="D41" s="39">
        <f t="shared" si="1"/>
        <v>1.4208716871449329</v>
      </c>
      <c r="E41" s="37">
        <f t="shared" si="2"/>
        <v>100979.66223855285</v>
      </c>
      <c r="F41" s="27"/>
      <c r="G41" s="26"/>
      <c r="H41" s="25"/>
      <c r="I41" s="25"/>
    </row>
    <row r="42" spans="1:9" s="28" customFormat="1" ht="10.5" x14ac:dyDescent="0.25">
      <c r="A42" s="36">
        <f t="shared" si="7"/>
        <v>6.3329999999999984</v>
      </c>
      <c r="B42" s="37">
        <f t="shared" si="3"/>
        <v>1269.7234922200407</v>
      </c>
      <c r="C42" s="38">
        <f t="shared" si="0"/>
        <v>17.025336000000003</v>
      </c>
      <c r="D42" s="39">
        <f t="shared" si="1"/>
        <v>1.0597671819262779</v>
      </c>
      <c r="E42" s="37">
        <f t="shared" si="2"/>
        <v>100979.66223855285</v>
      </c>
      <c r="F42" s="27"/>
      <c r="G42" s="26"/>
      <c r="H42" s="25"/>
      <c r="I42" s="25"/>
    </row>
    <row r="43" spans="1:9" s="28" customFormat="1" ht="10.5" x14ac:dyDescent="0.25">
      <c r="A43" s="36">
        <f t="shared" si="7"/>
        <v>5.3329999999999984</v>
      </c>
      <c r="B43" s="37">
        <f t="shared" si="3"/>
        <v>1281.9225683922059</v>
      </c>
      <c r="C43" s="38">
        <f t="shared" si="0"/>
        <v>17.025336000000003</v>
      </c>
      <c r="D43" s="39">
        <f t="shared" si="1"/>
        <v>0.75150981635618952</v>
      </c>
      <c r="E43" s="37">
        <f t="shared" si="2"/>
        <v>100979.66223855285</v>
      </c>
      <c r="F43" s="27"/>
      <c r="G43" s="26"/>
      <c r="H43" s="25"/>
      <c r="I43" s="25"/>
    </row>
    <row r="44" spans="1:9" s="28" customFormat="1" ht="10.5" x14ac:dyDescent="0.25">
      <c r="A44" s="36">
        <f t="shared" si="7"/>
        <v>4.3329999999999984</v>
      </c>
      <c r="B44" s="37">
        <f t="shared" si="3"/>
        <v>1291.9429978521102</v>
      </c>
      <c r="C44" s="38">
        <f t="shared" si="0"/>
        <v>17.025336000000003</v>
      </c>
      <c r="D44" s="39">
        <f t="shared" si="1"/>
        <v>0.4960995904346675</v>
      </c>
      <c r="E44" s="37">
        <f t="shared" si="2"/>
        <v>100979.66223855285</v>
      </c>
      <c r="F44" s="27"/>
      <c r="G44" s="26"/>
      <c r="H44" s="25"/>
      <c r="I44" s="25"/>
    </row>
    <row r="45" spans="1:9" s="28" customFormat="1" ht="10.5" x14ac:dyDescent="0.25">
      <c r="A45" s="36">
        <f t="shared" si="7"/>
        <v>3.3329999999999984</v>
      </c>
      <c r="B45" s="37">
        <f t="shared" si="3"/>
        <v>1299.8351671396415</v>
      </c>
      <c r="C45" s="38">
        <f t="shared" si="0"/>
        <v>17.025336000000003</v>
      </c>
      <c r="D45" s="39">
        <f>((POWER(((A45)/2),2)*2))/POWER(($D$9),2)</f>
        <v>0.29353650416171201</v>
      </c>
      <c r="E45" s="37">
        <f t="shared" si="2"/>
        <v>100979.66223855285</v>
      </c>
      <c r="F45" s="27"/>
      <c r="G45" s="26"/>
      <c r="H45" s="25"/>
      <c r="I45" s="25"/>
    </row>
    <row r="46" spans="1:9" s="28" customFormat="1" ht="10.5" x14ac:dyDescent="0.25"/>
  </sheetData>
  <sheetProtection algorithmName="SHA-512" hashValue="baFG6FpT5LSBhzMFQDAQ46OoBbiX5UZNYuuWfLcbOUECoVYZaIbsovTtDcOSIUva0lteCggMg+cFOTTUuVCLKg==" saltValue="2ZuHLeI5Ysc/9HRsgvyfVg==" spinCount="100000" sheet="1" selectLockedCells="1"/>
  <mergeCells count="1">
    <mergeCell ref="A6:F6"/>
  </mergeCells>
  <pageMargins left="0.23622047244094491" right="0.23622047244094491" top="0.19685039370078741" bottom="0.19685039370078741"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SCHIAVI Gérard</dc:creator>
  <cp:lastModifiedBy>SCHIAVI Gérard</cp:lastModifiedBy>
  <cp:lastPrinted>2019-11-09T12:21:08Z</cp:lastPrinted>
  <dcterms:created xsi:type="dcterms:W3CDTF">2019-11-06T10:07:26Z</dcterms:created>
  <dcterms:modified xsi:type="dcterms:W3CDTF">2019-11-17T14:11:55Z</dcterms:modified>
</cp:coreProperties>
</file>